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ringhilltn-my.sharepoint.com/personal/dsanders_springhilltn_org/Documents/Documents/BOMA/"/>
    </mc:Choice>
  </mc:AlternateContent>
  <xr:revisionPtr revIDLastSave="196" documentId="8_{D744F1DE-2920-44F0-A02B-A6D96F590FD0}" xr6:coauthVersionLast="47" xr6:coauthVersionMax="47" xr10:uidLastSave="{5577338C-06A7-4389-AA27-EA11157BEA02}"/>
  <bookViews>
    <workbookView xWindow="-120" yWindow="-120" windowWidth="51840" windowHeight="21120" xr2:uid="{ABBCE1CF-1A8C-481C-B24F-4067518596D6}"/>
  </bookViews>
  <sheets>
    <sheet name="Buckets Overview" sheetId="3" r:id="rId1"/>
    <sheet name="Bucket Breakdow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3" l="1"/>
  <c r="K6" i="3"/>
  <c r="K4" i="3"/>
  <c r="K3" i="3"/>
  <c r="K5" i="3"/>
  <c r="I78" i="2"/>
  <c r="I75" i="2"/>
  <c r="I44" i="2"/>
  <c r="I47" i="2" s="1"/>
  <c r="I55" i="2"/>
  <c r="I79" i="2" s="1"/>
  <c r="I80" i="2" s="1"/>
  <c r="I51" i="2"/>
  <c r="I38" i="2"/>
  <c r="I27" i="2"/>
  <c r="I77" i="2" s="1"/>
  <c r="I81" i="2" l="1"/>
</calcChain>
</file>

<file path=xl/sharedStrings.xml><?xml version="1.0" encoding="utf-8"?>
<sst xmlns="http://schemas.openxmlformats.org/spreadsheetml/2006/main" count="150" uniqueCount="102">
  <si>
    <t>approved</t>
  </si>
  <si>
    <t>under construction</t>
  </si>
  <si>
    <t>Fire Station #4</t>
  </si>
  <si>
    <t>Nasdaq Commercial</t>
  </si>
  <si>
    <t>4001 Parkfield Loop</t>
  </si>
  <si>
    <t>Big Blue Marble Daycare</t>
  </si>
  <si>
    <t>Towne Place Suites</t>
  </si>
  <si>
    <t>Comfort Inn</t>
  </si>
  <si>
    <t>Starbucks (SHTC)</t>
  </si>
  <si>
    <t>Subway Multi-tenant Retail</t>
  </si>
  <si>
    <t>Tennessee Orthopedic Alliance</t>
  </si>
  <si>
    <t>Arbor Valley Ph 4</t>
  </si>
  <si>
    <t>Bubis Retail</t>
  </si>
  <si>
    <t>Gospel Light Baptist Addn</t>
  </si>
  <si>
    <t>Oakview Cove</t>
  </si>
  <si>
    <t>SHTC Multifamily</t>
  </si>
  <si>
    <t>Tom Lunn Townhomes PH 1</t>
  </si>
  <si>
    <t>Wakefield Apartments</t>
  </si>
  <si>
    <t>building</t>
  </si>
  <si>
    <t>Embry Apartments</t>
  </si>
  <si>
    <t>Embry Clubhouse/Leasing</t>
  </si>
  <si>
    <t>Kingsley Place</t>
  </si>
  <si>
    <t>Preston Park</t>
  </si>
  <si>
    <t>Harvest Point townhomes</t>
  </si>
  <si>
    <t>Harvest Point SF Ph 17c, 17d, 18a</t>
  </si>
  <si>
    <t>grading</t>
  </si>
  <si>
    <t>Arbor Valley Ph 2</t>
  </si>
  <si>
    <t>Alaina Park Townhomes</t>
  </si>
  <si>
    <t>Crystal Creek</t>
  </si>
  <si>
    <t>Emberly townhomes</t>
  </si>
  <si>
    <t>Arbor Valley townhomes</t>
  </si>
  <si>
    <t>Arbor Valley amenity center</t>
  </si>
  <si>
    <t>Sanctuary Bluff</t>
  </si>
  <si>
    <t>Kedron Square</t>
  </si>
  <si>
    <t>Royalton Woods Ph 2</t>
  </si>
  <si>
    <t>Single family homes under construction</t>
  </si>
  <si>
    <t>SHTC Home 2 Suites</t>
  </si>
  <si>
    <t>several buildings and associated improvements remaining; none permitted</t>
  </si>
  <si>
    <t xml:space="preserve">No final plat approal; not eligible for building permits until </t>
  </si>
  <si>
    <t>Infrastructure in the ground; Final plat approval 10/13</t>
  </si>
  <si>
    <t>Infrastructure in the ground</t>
  </si>
  <si>
    <t>Shadow Ridge</t>
  </si>
  <si>
    <t xml:space="preserve">Infrastructure in the ground </t>
  </si>
  <si>
    <t>Brandon Woods Ph 8-9</t>
  </si>
  <si>
    <t>2050 Wall Street commercial</t>
  </si>
  <si>
    <t>construction</t>
  </si>
  <si>
    <t>erosion control installed. No grading or building permit</t>
  </si>
  <si>
    <t>No precon; no building permit</t>
  </si>
  <si>
    <t>Tom Lunn Warehouse (Foundry)</t>
  </si>
  <si>
    <t>no precon, grading permit, building permit</t>
  </si>
  <si>
    <t>no precon, grading permit, TDEC approval</t>
  </si>
  <si>
    <t>Brandon Woods Ph 10</t>
  </si>
  <si>
    <t>construction plan; mass grading</t>
  </si>
  <si>
    <t>Hospital</t>
  </si>
  <si>
    <t>approval</t>
  </si>
  <si>
    <t>GPD</t>
  </si>
  <si>
    <t>Critical Infrastructure</t>
  </si>
  <si>
    <t>Construction Plan Approval Only</t>
  </si>
  <si>
    <t>Grading Permit Only</t>
  </si>
  <si>
    <t>Building Permits</t>
  </si>
  <si>
    <t>Remaining Reservations</t>
  </si>
  <si>
    <t>Legacy Pointe</t>
  </si>
  <si>
    <t>Spring Hill Commerce Center</t>
  </si>
  <si>
    <t>Community Services Annex</t>
  </si>
  <si>
    <t>June Lake Pod K Libery Federal Credit Union</t>
  </si>
  <si>
    <t>Spring Hill Industrial Park Phase 3</t>
  </si>
  <si>
    <t>Shadow Ridge Phases 3-5</t>
  </si>
  <si>
    <t xml:space="preserve">Durango </t>
  </si>
  <si>
    <t xml:space="preserve">LC June Lake </t>
  </si>
  <si>
    <t>June Lake Goddard School</t>
  </si>
  <si>
    <t>June Lake Townhomes (Pod E) Section 2</t>
  </si>
  <si>
    <t>June Lake Pod E Section 3</t>
  </si>
  <si>
    <t>Parkway Business Center</t>
  </si>
  <si>
    <t>Belle Springs North</t>
  </si>
  <si>
    <t>Belle Springs South</t>
  </si>
  <si>
    <t>Arbor Valley Phase 6</t>
  </si>
  <si>
    <t>Smyrna Ready Mix</t>
  </si>
  <si>
    <t>June Lake Image Studios</t>
  </si>
  <si>
    <t>Beechcroft Retail &amp; Warehousing</t>
  </si>
  <si>
    <t>SHTC Chase Bank</t>
  </si>
  <si>
    <t>June Lake Dental</t>
  </si>
  <si>
    <t>Pooch Playhouse</t>
  </si>
  <si>
    <t>June Lake Windfall</t>
  </si>
  <si>
    <t>Total Requested and Approved Sewer Demand</t>
  </si>
  <si>
    <t>Grading + Building Permit Sewer Demand</t>
  </si>
  <si>
    <t>Above + Reservations</t>
  </si>
  <si>
    <t>Above + Critical Infrastructure</t>
  </si>
  <si>
    <t>Above + Construction Approvals</t>
  </si>
  <si>
    <t>only mass grading permit issued. no TDEC approval yet. Can't install infrastructure with current grading permit</t>
  </si>
  <si>
    <t>estimate</t>
  </si>
  <si>
    <t>Paused Construction Plan Reviews</t>
  </si>
  <si>
    <t>Embry Maintenance building and carwash</t>
  </si>
  <si>
    <t xml:space="preserve">Legacy Pointe </t>
  </si>
  <si>
    <t>Sewer Reservations</t>
  </si>
  <si>
    <t xml:space="preserve"> Construction Approvals</t>
  </si>
  <si>
    <t>Requested Construction Approvals</t>
  </si>
  <si>
    <t>Grading Permits</t>
  </si>
  <si>
    <t xml:space="preserve">net increase </t>
  </si>
  <si>
    <t>Embry building permit sewer estimate subtracted</t>
  </si>
  <si>
    <t>Number of Projects/Permits</t>
  </si>
  <si>
    <t xml:space="preserve">Sewer  GPD Estimate </t>
  </si>
  <si>
    <t>Running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</si>
</sst>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89999084444715716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indent="1"/>
    </xf>
    <xf numFmtId="3" fontId="2" fillId="8" borderId="12" xfId="0" applyNumberFormat="1" applyFont="1" applyFill="1" applyBorder="1" applyAlignment="1">
      <alignment horizontal="center" vertical="center" wrapText="1"/>
    </xf>
    <xf numFmtId="3" fontId="2" fillId="8" borderId="15" xfId="0" applyNumberFormat="1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wrapText="1"/>
    </xf>
    <xf numFmtId="3" fontId="2" fillId="8" borderId="11" xfId="0" applyNumberFormat="1" applyFont="1" applyFill="1" applyBorder="1" applyAlignment="1">
      <alignment horizontal="center" wrapText="1"/>
    </xf>
    <xf numFmtId="3" fontId="2" fillId="8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 indent="1"/>
    </xf>
    <xf numFmtId="3" fontId="3" fillId="0" borderId="0" xfId="0" applyNumberFormat="1" applyFont="1" applyAlignment="1">
      <alignment horizontal="center" wrapText="1"/>
    </xf>
    <xf numFmtId="0" fontId="1" fillId="0" borderId="9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2" fillId="0" borderId="17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11" borderId="11" xfId="0" applyFont="1" applyFill="1" applyBorder="1" applyAlignment="1">
      <alignment horizontal="center" wrapText="1"/>
    </xf>
    <xf numFmtId="0" fontId="2" fillId="11" borderId="12" xfId="0" applyFont="1" applyFill="1" applyBorder="1" applyAlignment="1">
      <alignment horizontal="center" wrapText="1"/>
    </xf>
    <xf numFmtId="0" fontId="2" fillId="11" borderId="11" xfId="0" applyFont="1" applyFill="1" applyBorder="1"/>
    <xf numFmtId="0" fontId="2" fillId="11" borderId="12" xfId="0" applyFont="1" applyFill="1" applyBorder="1"/>
    <xf numFmtId="0" fontId="2" fillId="11" borderId="14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23" xfId="0" applyFont="1" applyFill="1" applyBorder="1" applyAlignment="1">
      <alignment horizontal="center" vertical="center" wrapText="1"/>
    </xf>
    <xf numFmtId="3" fontId="2" fillId="6" borderId="0" xfId="0" applyNumberFormat="1" applyFont="1" applyFill="1" applyAlignment="1">
      <alignment horizontal="center" wrapText="1"/>
    </xf>
    <xf numFmtId="3" fontId="2" fillId="3" borderId="0" xfId="0" applyNumberFormat="1" applyFont="1" applyFill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wrapText="1"/>
    </xf>
    <xf numFmtId="3" fontId="2" fillId="3" borderId="24" xfId="0" applyNumberFormat="1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wrapText="1"/>
    </xf>
    <xf numFmtId="0" fontId="2" fillId="11" borderId="5" xfId="0" applyFont="1" applyFill="1" applyBorder="1" applyAlignment="1">
      <alignment wrapText="1"/>
    </xf>
    <xf numFmtId="0" fontId="2" fillId="11" borderId="4" xfId="0" applyFont="1" applyFill="1" applyBorder="1"/>
    <xf numFmtId="0" fontId="2" fillId="11" borderId="5" xfId="0" applyFont="1" applyFill="1" applyBorder="1"/>
    <xf numFmtId="0" fontId="2" fillId="7" borderId="12" xfId="0" applyFont="1" applyFill="1" applyBorder="1" applyAlignment="1">
      <alignment horizontal="center" vertical="center" wrapText="1"/>
    </xf>
    <xf numFmtId="0" fontId="2" fillId="11" borderId="30" xfId="0" applyFont="1" applyFill="1" applyBorder="1"/>
    <xf numFmtId="0" fontId="2" fillId="11" borderId="31" xfId="0" applyFont="1" applyFill="1" applyBorder="1"/>
    <xf numFmtId="0" fontId="2" fillId="11" borderId="20" xfId="0" applyFont="1" applyFill="1" applyBorder="1" applyAlignment="1">
      <alignment horizontal="center" wrapText="1"/>
    </xf>
    <xf numFmtId="0" fontId="2" fillId="11" borderId="21" xfId="0" applyFont="1" applyFill="1" applyBorder="1" applyAlignment="1">
      <alignment horizontal="center" wrapText="1"/>
    </xf>
    <xf numFmtId="3" fontId="2" fillId="8" borderId="5" xfId="0" applyNumberFormat="1" applyFont="1" applyFill="1" applyBorder="1" applyAlignment="1">
      <alignment horizontal="center" wrapText="1"/>
    </xf>
    <xf numFmtId="0" fontId="2" fillId="11" borderId="32" xfId="0" applyFont="1" applyFill="1" applyBorder="1" applyAlignment="1">
      <alignment horizontal="center" vertical="center" wrapText="1"/>
    </xf>
    <xf numFmtId="0" fontId="2" fillId="11" borderId="30" xfId="0" applyFont="1" applyFill="1" applyBorder="1" applyAlignment="1">
      <alignment horizontal="center" vertical="center" wrapText="1"/>
    </xf>
    <xf numFmtId="0" fontId="2" fillId="11" borderId="3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 wrapText="1"/>
    </xf>
    <xf numFmtId="0" fontId="2" fillId="5" borderId="21" xfId="0" applyFont="1" applyFill="1" applyBorder="1" applyAlignment="1">
      <alignment horizontal="center" wrapText="1"/>
    </xf>
    <xf numFmtId="0" fontId="2" fillId="13" borderId="0" xfId="0" applyFont="1" applyFill="1" applyAlignment="1">
      <alignment horizontal="center" wrapText="1"/>
    </xf>
    <xf numFmtId="0" fontId="2" fillId="13" borderId="0" xfId="0" applyFont="1" applyFill="1" applyAlignment="1">
      <alignment wrapText="1"/>
    </xf>
    <xf numFmtId="0" fontId="2" fillId="5" borderId="22" xfId="0" applyFont="1" applyFill="1" applyBorder="1" applyAlignment="1">
      <alignment horizontal="center" wrapText="1"/>
    </xf>
    <xf numFmtId="0" fontId="2" fillId="11" borderId="12" xfId="0" applyFont="1" applyFill="1" applyBorder="1" applyAlignment="1">
      <alignment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wrapText="1"/>
    </xf>
    <xf numFmtId="0" fontId="2" fillId="11" borderId="21" xfId="0" applyFont="1" applyFill="1" applyBorder="1" applyAlignment="1">
      <alignment wrapText="1"/>
    </xf>
    <xf numFmtId="0" fontId="2" fillId="5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3" fontId="2" fillId="14" borderId="20" xfId="0" applyNumberFormat="1" applyFont="1" applyFill="1" applyBorder="1" applyAlignment="1">
      <alignment horizontal="center" wrapText="1"/>
    </xf>
    <xf numFmtId="0" fontId="2" fillId="11" borderId="7" xfId="0" applyFont="1" applyFill="1" applyBorder="1"/>
    <xf numFmtId="0" fontId="2" fillId="11" borderId="23" xfId="0" applyFont="1" applyFill="1" applyBorder="1"/>
    <xf numFmtId="0" fontId="2" fillId="11" borderId="34" xfId="0" applyFont="1" applyFill="1" applyBorder="1" applyAlignment="1">
      <alignment horizontal="center" wrapText="1"/>
    </xf>
    <xf numFmtId="0" fontId="2" fillId="5" borderId="32" xfId="0" applyFont="1" applyFill="1" applyBorder="1" applyAlignment="1">
      <alignment horizontal="center" wrapText="1"/>
    </xf>
    <xf numFmtId="0" fontId="2" fillId="11" borderId="3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1" fillId="0" borderId="7" xfId="0" applyFont="1" applyBorder="1" applyAlignment="1">
      <alignment horizontal="left" vertical="center" wrapText="1" indent="1"/>
    </xf>
    <xf numFmtId="0" fontId="2" fillId="5" borderId="37" xfId="0" applyFont="1" applyFill="1" applyBorder="1" applyAlignment="1">
      <alignment horizontal="center" vertical="center" wrapText="1"/>
    </xf>
    <xf numFmtId="0" fontId="2" fillId="11" borderId="37" xfId="0" applyFont="1" applyFill="1" applyBorder="1" applyAlignment="1">
      <alignment horizontal="center" vertical="center" wrapText="1"/>
    </xf>
    <xf numFmtId="0" fontId="2" fillId="11" borderId="37" xfId="0" applyFont="1" applyFill="1" applyBorder="1"/>
    <xf numFmtId="0" fontId="2" fillId="11" borderId="8" xfId="0" applyFont="1" applyFill="1" applyBorder="1"/>
    <xf numFmtId="0" fontId="1" fillId="12" borderId="7" xfId="0" applyFont="1" applyFill="1" applyBorder="1" applyAlignment="1">
      <alignment horizontal="left" vertical="center" wrapText="1" indent="1"/>
    </xf>
    <xf numFmtId="0" fontId="1" fillId="0" borderId="39" xfId="0" applyFont="1" applyBorder="1" applyAlignment="1">
      <alignment horizontal="left" vertical="center" indent="1"/>
    </xf>
    <xf numFmtId="0" fontId="2" fillId="12" borderId="0" xfId="0" applyFont="1" applyFill="1" applyAlignment="1">
      <alignment horizontal="center" wrapText="1"/>
    </xf>
    <xf numFmtId="0" fontId="2" fillId="0" borderId="3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/>
    <xf numFmtId="0" fontId="2" fillId="0" borderId="10" xfId="0" applyFont="1" applyBorder="1"/>
    <xf numFmtId="3" fontId="2" fillId="6" borderId="9" xfId="0" applyNumberFormat="1" applyFont="1" applyFill="1" applyBorder="1" applyAlignment="1">
      <alignment horizontal="center" wrapText="1"/>
    </xf>
    <xf numFmtId="3" fontId="2" fillId="6" borderId="19" xfId="0" applyNumberFormat="1" applyFont="1" applyFill="1" applyBorder="1" applyAlignment="1">
      <alignment horizontal="center" wrapText="1"/>
    </xf>
    <xf numFmtId="0" fontId="2" fillId="0" borderId="35" xfId="0" applyFont="1" applyBorder="1" applyAlignment="1">
      <alignment wrapText="1"/>
    </xf>
    <xf numFmtId="0" fontId="2" fillId="0" borderId="35" xfId="0" applyFont="1" applyBorder="1"/>
    <xf numFmtId="3" fontId="2" fillId="6" borderId="36" xfId="0" applyNumberFormat="1" applyFont="1" applyFill="1" applyBorder="1" applyAlignment="1">
      <alignment horizontal="center" wrapText="1"/>
    </xf>
    <xf numFmtId="3" fontId="2" fillId="6" borderId="9" xfId="0" applyNumberFormat="1" applyFont="1" applyFill="1" applyBorder="1" applyAlignment="1">
      <alignment horizontal="center" vertical="center" wrapText="1"/>
    </xf>
    <xf numFmtId="3" fontId="2" fillId="6" borderId="9" xfId="0" applyNumberFormat="1" applyFont="1" applyFill="1" applyBorder="1" applyAlignment="1">
      <alignment horizontal="center" vertical="center"/>
    </xf>
    <xf numFmtId="0" fontId="2" fillId="11" borderId="34" xfId="0" applyFont="1" applyFill="1" applyBorder="1" applyAlignment="1">
      <alignment horizontal="center" vertical="center" wrapText="1"/>
    </xf>
    <xf numFmtId="3" fontId="2" fillId="8" borderId="34" xfId="0" applyNumberFormat="1" applyFont="1" applyFill="1" applyBorder="1" applyAlignment="1">
      <alignment horizontal="center" vertical="center" wrapText="1"/>
    </xf>
    <xf numFmtId="0" fontId="2" fillId="11" borderId="34" xfId="0" applyFont="1" applyFill="1" applyBorder="1"/>
    <xf numFmtId="0" fontId="2" fillId="11" borderId="32" xfId="0" applyFont="1" applyFill="1" applyBorder="1"/>
    <xf numFmtId="0" fontId="1" fillId="0" borderId="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 wrapText="1" indent="1"/>
    </xf>
    <xf numFmtId="0" fontId="2" fillId="0" borderId="43" xfId="0" applyFont="1" applyBorder="1" applyAlignment="1">
      <alignment wrapText="1"/>
    </xf>
    <xf numFmtId="0" fontId="2" fillId="0" borderId="3" xfId="0" applyFont="1" applyBorder="1" applyAlignment="1">
      <alignment wrapText="1"/>
    </xf>
    <xf numFmtId="3" fontId="2" fillId="3" borderId="1" xfId="0" applyNumberFormat="1" applyFont="1" applyFill="1" applyBorder="1" applyAlignment="1">
      <alignment horizontal="center" wrapText="1"/>
    </xf>
    <xf numFmtId="3" fontId="2" fillId="3" borderId="44" xfId="0" applyNumberFormat="1" applyFont="1" applyFill="1" applyBorder="1" applyAlignment="1">
      <alignment horizontal="center" wrapText="1"/>
    </xf>
    <xf numFmtId="0" fontId="2" fillId="9" borderId="28" xfId="0" applyFont="1" applyFill="1" applyBorder="1" applyAlignment="1">
      <alignment horizontal="center" wrapText="1"/>
    </xf>
    <xf numFmtId="0" fontId="2" fillId="9" borderId="45" xfId="0" applyFont="1" applyFill="1" applyBorder="1" applyAlignment="1">
      <alignment horizontal="center" wrapText="1"/>
    </xf>
    <xf numFmtId="0" fontId="2" fillId="9" borderId="29" xfId="0" applyFont="1" applyFill="1" applyBorder="1" applyAlignment="1">
      <alignment horizontal="center" wrapText="1"/>
    </xf>
    <xf numFmtId="0" fontId="2" fillId="9" borderId="46" xfId="0" applyFont="1" applyFill="1" applyBorder="1" applyAlignment="1">
      <alignment horizontal="center" wrapText="1"/>
    </xf>
    <xf numFmtId="0" fontId="2" fillId="9" borderId="47" xfId="0" applyFont="1" applyFill="1" applyBorder="1" applyAlignment="1">
      <alignment horizontal="center" wrapText="1"/>
    </xf>
    <xf numFmtId="0" fontId="2" fillId="9" borderId="48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wrapText="1" indent="1"/>
    </xf>
    <xf numFmtId="0" fontId="1" fillId="0" borderId="2" xfId="0" applyFont="1" applyBorder="1" applyAlignment="1">
      <alignment horizontal="left" wrapText="1" indent="1"/>
    </xf>
    <xf numFmtId="0" fontId="1" fillId="0" borderId="44" xfId="0" applyFont="1" applyBorder="1" applyAlignment="1">
      <alignment horizontal="left" wrapText="1" indent="1"/>
    </xf>
    <xf numFmtId="3" fontId="2" fillId="9" borderId="28" xfId="0" applyNumberFormat="1" applyFont="1" applyFill="1" applyBorder="1" applyAlignment="1">
      <alignment horizontal="center" wrapText="1"/>
    </xf>
    <xf numFmtId="3" fontId="2" fillId="9" borderId="29" xfId="0" applyNumberFormat="1" applyFont="1" applyFill="1" applyBorder="1" applyAlignment="1">
      <alignment horizontal="center" wrapText="1"/>
    </xf>
    <xf numFmtId="3" fontId="2" fillId="9" borderId="4" xfId="0" applyNumberFormat="1" applyFont="1" applyFill="1" applyBorder="1" applyAlignment="1">
      <alignment horizontal="center" wrapText="1"/>
    </xf>
    <xf numFmtId="3" fontId="2" fillId="9" borderId="5" xfId="0" applyNumberFormat="1" applyFont="1" applyFill="1" applyBorder="1" applyAlignment="1">
      <alignment horizontal="center" wrapText="1"/>
    </xf>
    <xf numFmtId="3" fontId="2" fillId="4" borderId="4" xfId="0" applyNumberFormat="1" applyFont="1" applyFill="1" applyBorder="1" applyAlignment="1">
      <alignment horizontal="center" wrapText="1"/>
    </xf>
    <xf numFmtId="3" fontId="0" fillId="9" borderId="5" xfId="0" applyNumberFormat="1" applyFill="1" applyBorder="1"/>
    <xf numFmtId="3" fontId="2" fillId="4" borderId="46" xfId="0" applyNumberFormat="1" applyFont="1" applyFill="1" applyBorder="1" applyAlignment="1">
      <alignment horizontal="center" wrapText="1"/>
    </xf>
    <xf numFmtId="3" fontId="2" fillId="9" borderId="48" xfId="0" applyNumberFormat="1" applyFont="1" applyFill="1" applyBorder="1" applyAlignment="1">
      <alignment horizontal="center" wrapText="1"/>
    </xf>
    <xf numFmtId="3" fontId="2" fillId="15" borderId="28" xfId="0" applyNumberFormat="1" applyFont="1" applyFill="1" applyBorder="1" applyAlignment="1">
      <alignment horizontal="center" wrapText="1"/>
    </xf>
    <xf numFmtId="3" fontId="2" fillId="15" borderId="4" xfId="0" applyNumberFormat="1" applyFont="1" applyFill="1" applyBorder="1" applyAlignment="1">
      <alignment horizontal="center" wrapText="1"/>
    </xf>
    <xf numFmtId="3" fontId="2" fillId="9" borderId="46" xfId="0" applyNumberFormat="1" applyFont="1" applyFill="1" applyBorder="1" applyAlignment="1">
      <alignment horizontal="center" wrapText="1"/>
    </xf>
    <xf numFmtId="3" fontId="2" fillId="9" borderId="1" xfId="0" applyNumberFormat="1" applyFont="1" applyFill="1" applyBorder="1" applyAlignment="1">
      <alignment horizontal="center" wrapText="1"/>
    </xf>
    <xf numFmtId="3" fontId="2" fillId="9" borderId="2" xfId="0" applyNumberFormat="1" applyFont="1" applyFill="1" applyBorder="1" applyAlignment="1">
      <alignment horizontal="center" wrapText="1"/>
    </xf>
    <xf numFmtId="3" fontId="2" fillId="9" borderId="44" xfId="0" applyNumberFormat="1" applyFont="1" applyFill="1" applyBorder="1" applyAlignment="1">
      <alignment horizontal="center" wrapText="1"/>
    </xf>
    <xf numFmtId="3" fontId="2" fillId="0" borderId="43" xfId="0" applyNumberFormat="1" applyFont="1" applyBorder="1" applyAlignment="1">
      <alignment wrapText="1"/>
    </xf>
    <xf numFmtId="3" fontId="2" fillId="0" borderId="3" xfId="0" applyNumberFormat="1" applyFont="1" applyBorder="1" applyAlignment="1">
      <alignment wrapText="1"/>
    </xf>
    <xf numFmtId="3" fontId="2" fillId="3" borderId="2" xfId="0" applyNumberFormat="1" applyFont="1" applyFill="1" applyBorder="1" applyAlignment="1">
      <alignment horizontal="center" wrapText="1"/>
    </xf>
    <xf numFmtId="3" fontId="6" fillId="3" borderId="2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 vertical="center" wrapText="1"/>
    </xf>
    <xf numFmtId="3" fontId="2" fillId="6" borderId="16" xfId="0" applyNumberFormat="1" applyFont="1" applyFill="1" applyBorder="1" applyAlignment="1">
      <alignment horizontal="center" vertical="center"/>
    </xf>
    <xf numFmtId="3" fontId="2" fillId="6" borderId="39" xfId="0" applyNumberFormat="1" applyFont="1" applyFill="1" applyBorder="1" applyAlignment="1">
      <alignment horizontal="center" vertical="center"/>
    </xf>
    <xf numFmtId="3" fontId="2" fillId="6" borderId="36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" fillId="0" borderId="25" xfId="0" applyFont="1" applyBorder="1" applyAlignment="1">
      <alignment horizontal="right" wrapText="1"/>
    </xf>
    <xf numFmtId="0" fontId="1" fillId="0" borderId="26" xfId="0" applyFont="1" applyBorder="1" applyAlignment="1">
      <alignment horizontal="right" wrapText="1"/>
    </xf>
    <xf numFmtId="0" fontId="1" fillId="0" borderId="27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2" borderId="25" xfId="0" applyFont="1" applyFill="1" applyBorder="1" applyAlignment="1">
      <alignment horizontal="left" wrapText="1"/>
    </xf>
    <xf numFmtId="0" fontId="1" fillId="2" borderId="26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left" wrapText="1"/>
    </xf>
    <xf numFmtId="0" fontId="1" fillId="2" borderId="40" xfId="0" applyFont="1" applyFill="1" applyBorder="1" applyAlignment="1">
      <alignment horizontal="left" vertical="center" wrapText="1"/>
    </xf>
    <xf numFmtId="0" fontId="1" fillId="2" borderId="41" xfId="0" applyFont="1" applyFill="1" applyBorder="1" applyAlignment="1">
      <alignment horizontal="left" vertical="center" wrapText="1"/>
    </xf>
    <xf numFmtId="0" fontId="1" fillId="2" borderId="42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/>
    </xf>
    <xf numFmtId="0" fontId="5" fillId="2" borderId="41" xfId="0" applyFont="1" applyFill="1" applyBorder="1" applyAlignment="1">
      <alignment horizontal="left"/>
    </xf>
    <xf numFmtId="0" fontId="5" fillId="2" borderId="42" xfId="0" applyFont="1" applyFill="1" applyBorder="1" applyAlignment="1">
      <alignment horizontal="left"/>
    </xf>
    <xf numFmtId="0" fontId="1" fillId="0" borderId="0" xfId="0" applyFont="1" applyAlignment="1">
      <alignment horizontal="right" wrapText="1"/>
    </xf>
    <xf numFmtId="0" fontId="1" fillId="10" borderId="25" xfId="0" applyFont="1" applyFill="1" applyBorder="1" applyAlignment="1">
      <alignment horizontal="left" vertical="center" wrapText="1"/>
    </xf>
    <xf numFmtId="0" fontId="1" fillId="10" borderId="26" xfId="0" applyFont="1" applyFill="1" applyBorder="1" applyAlignment="1">
      <alignment horizontal="left" vertical="center" wrapText="1"/>
    </xf>
    <xf numFmtId="0" fontId="1" fillId="10" borderId="27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right" vertical="center" wrapText="1" indent="1"/>
    </xf>
    <xf numFmtId="0" fontId="8" fillId="0" borderId="27" xfId="0" applyFont="1" applyBorder="1" applyAlignment="1">
      <alignment horizontal="right" vertical="center" wrapText="1" indent="1"/>
    </xf>
    <xf numFmtId="0" fontId="9" fillId="0" borderId="27" xfId="0" applyFont="1" applyBorder="1" applyAlignment="1">
      <alignment horizontal="center" vertical="center" wrapText="1"/>
    </xf>
    <xf numFmtId="3" fontId="9" fillId="3" borderId="24" xfId="0" applyNumberFormat="1" applyFont="1" applyFill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/>
    </xf>
    <xf numFmtId="0" fontId="10" fillId="0" borderId="25" xfId="0" applyFont="1" applyBorder="1" applyAlignment="1">
      <alignment horizontal="right" vertical="center" indent="1"/>
    </xf>
    <xf numFmtId="0" fontId="10" fillId="0" borderId="26" xfId="0" applyFont="1" applyBorder="1" applyAlignment="1">
      <alignment horizontal="right" vertical="center" indent="1"/>
    </xf>
    <xf numFmtId="0" fontId="10" fillId="0" borderId="27" xfId="0" applyFont="1" applyBorder="1" applyAlignment="1">
      <alignment horizontal="right" vertical="center" indent="1"/>
    </xf>
    <xf numFmtId="0" fontId="11" fillId="0" borderId="27" xfId="0" applyFont="1" applyBorder="1" applyAlignment="1">
      <alignment horizontal="center" vertical="center"/>
    </xf>
    <xf numFmtId="3" fontId="7" fillId="3" borderId="2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EF9CA-C6EF-4606-8806-A2C5F04F815B}">
  <dimension ref="A1:K7"/>
  <sheetViews>
    <sheetView tabSelected="1" workbookViewId="0">
      <selection activeCell="N3" sqref="N3"/>
    </sheetView>
  </sheetViews>
  <sheetFormatPr defaultRowHeight="15" x14ac:dyDescent="0.25"/>
  <cols>
    <col min="9" max="9" width="24.85546875" customWidth="1"/>
    <col min="10" max="10" width="24" customWidth="1"/>
    <col min="11" max="11" width="24.140625" customWidth="1"/>
  </cols>
  <sheetData>
    <row r="1" spans="1:11" ht="42.75" thickBot="1" x14ac:dyDescent="0.4">
      <c r="A1" s="159"/>
      <c r="B1" s="160"/>
      <c r="C1" s="160"/>
      <c r="D1" s="160"/>
      <c r="E1" s="160"/>
      <c r="F1" s="160"/>
      <c r="G1" s="160"/>
      <c r="H1" s="161"/>
      <c r="I1" s="162" t="s">
        <v>99</v>
      </c>
      <c r="J1" s="162" t="s">
        <v>100</v>
      </c>
      <c r="K1" s="162" t="s">
        <v>101</v>
      </c>
    </row>
    <row r="2" spans="1:11" ht="24.95" customHeight="1" thickBot="1" x14ac:dyDescent="0.4">
      <c r="A2" s="163" t="s">
        <v>59</v>
      </c>
      <c r="B2" s="164"/>
      <c r="C2" s="164"/>
      <c r="D2" s="164"/>
      <c r="E2" s="164"/>
      <c r="F2" s="164"/>
      <c r="G2" s="164"/>
      <c r="H2" s="165"/>
      <c r="I2" s="166">
        <v>124</v>
      </c>
      <c r="J2" s="167">
        <v>356964</v>
      </c>
      <c r="K2" s="168">
        <v>356964</v>
      </c>
    </row>
    <row r="3" spans="1:11" ht="24.95" customHeight="1" thickBot="1" x14ac:dyDescent="0.4">
      <c r="A3" s="169" t="s">
        <v>96</v>
      </c>
      <c r="B3" s="170"/>
      <c r="C3" s="170"/>
      <c r="D3" s="170"/>
      <c r="E3" s="170"/>
      <c r="F3" s="170"/>
      <c r="G3" s="170"/>
      <c r="H3" s="171"/>
      <c r="I3" s="172">
        <v>9</v>
      </c>
      <c r="J3" s="173">
        <v>165586</v>
      </c>
      <c r="K3" s="168">
        <f>SUM(J2,J3)</f>
        <v>522550</v>
      </c>
    </row>
    <row r="4" spans="1:11" ht="24.95" customHeight="1" thickBot="1" x14ac:dyDescent="0.4">
      <c r="A4" s="163" t="s">
        <v>93</v>
      </c>
      <c r="B4" s="164"/>
      <c r="C4" s="164"/>
      <c r="D4" s="164"/>
      <c r="E4" s="164"/>
      <c r="F4" s="164"/>
      <c r="G4" s="164"/>
      <c r="H4" s="165"/>
      <c r="I4" s="166">
        <v>2</v>
      </c>
      <c r="J4" s="173">
        <v>294658</v>
      </c>
      <c r="K4" s="168">
        <f>SUM(K3,J4)</f>
        <v>817208</v>
      </c>
    </row>
    <row r="5" spans="1:11" ht="24.95" customHeight="1" thickBot="1" x14ac:dyDescent="0.4">
      <c r="A5" s="163" t="s">
        <v>56</v>
      </c>
      <c r="B5" s="164"/>
      <c r="C5" s="164"/>
      <c r="D5" s="164"/>
      <c r="E5" s="164"/>
      <c r="F5" s="164"/>
      <c r="G5" s="164"/>
      <c r="H5" s="165"/>
      <c r="I5" s="166">
        <v>2</v>
      </c>
      <c r="J5" s="167">
        <v>63500</v>
      </c>
      <c r="K5" s="168">
        <f>SUM(K4,J5)</f>
        <v>880708</v>
      </c>
    </row>
    <row r="6" spans="1:11" ht="24.95" customHeight="1" thickBot="1" x14ac:dyDescent="0.4">
      <c r="A6" s="163" t="s">
        <v>94</v>
      </c>
      <c r="B6" s="164"/>
      <c r="C6" s="164"/>
      <c r="D6" s="164"/>
      <c r="E6" s="164"/>
      <c r="F6" s="164"/>
      <c r="G6" s="164"/>
      <c r="H6" s="165"/>
      <c r="I6" s="174">
        <v>7</v>
      </c>
      <c r="J6" s="167">
        <v>172069</v>
      </c>
      <c r="K6" s="168">
        <f>SUM(K5,J6)</f>
        <v>1052777</v>
      </c>
    </row>
    <row r="7" spans="1:11" ht="24.95" customHeight="1" thickBot="1" x14ac:dyDescent="0.4">
      <c r="A7" s="163" t="s">
        <v>95</v>
      </c>
      <c r="B7" s="164"/>
      <c r="C7" s="164"/>
      <c r="D7" s="164"/>
      <c r="E7" s="164"/>
      <c r="F7" s="164"/>
      <c r="G7" s="164"/>
      <c r="H7" s="165"/>
      <c r="I7" s="166">
        <v>18</v>
      </c>
      <c r="J7" s="167">
        <v>493261</v>
      </c>
      <c r="K7" s="168">
        <f>SUM(K6,J7)</f>
        <v>1546038</v>
      </c>
    </row>
  </sheetData>
  <mergeCells count="7">
    <mergeCell ref="A1:H1"/>
    <mergeCell ref="A2:H2"/>
    <mergeCell ref="A4:H4"/>
    <mergeCell ref="A5:H5"/>
    <mergeCell ref="A6:H6"/>
    <mergeCell ref="A7:H7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5FF7B-CB5E-4110-AE20-67A5746CB095}">
  <dimension ref="A1:J84"/>
  <sheetViews>
    <sheetView topLeftCell="A55" zoomScale="130" zoomScaleNormal="130" workbookViewId="0">
      <selection activeCell="Q50" sqref="Q50"/>
    </sheetView>
  </sheetViews>
  <sheetFormatPr defaultRowHeight="15" x14ac:dyDescent="0.25"/>
  <cols>
    <col min="1" max="1" width="40.5703125" customWidth="1"/>
    <col min="2" max="2" width="8.42578125" bestFit="1" customWidth="1"/>
    <col min="3" max="3" width="14.42578125" customWidth="1"/>
    <col min="4" max="4" width="11.28515625" customWidth="1"/>
    <col min="5" max="5" width="13" customWidth="1"/>
    <col min="7" max="7" width="13" customWidth="1"/>
    <col min="8" max="8" width="16.85546875" customWidth="1"/>
    <col min="9" max="9" width="13.7109375" style="141" customWidth="1"/>
    <col min="10" max="10" width="58.28515625" customWidth="1"/>
  </cols>
  <sheetData>
    <row r="1" spans="1:10" ht="26.25" thickBot="1" x14ac:dyDescent="0.3">
      <c r="A1" s="1"/>
      <c r="B1" s="2" t="s">
        <v>0</v>
      </c>
      <c r="C1" s="2" t="s">
        <v>1</v>
      </c>
      <c r="D1" s="2" t="s">
        <v>0</v>
      </c>
      <c r="E1" s="2" t="s">
        <v>1</v>
      </c>
      <c r="F1" s="2" t="s">
        <v>0</v>
      </c>
      <c r="G1" s="2" t="s">
        <v>1</v>
      </c>
      <c r="H1" s="2" t="s">
        <v>54</v>
      </c>
      <c r="I1" s="137" t="s">
        <v>55</v>
      </c>
      <c r="J1" s="1"/>
    </row>
    <row r="2" spans="1:10" ht="15.75" thickBot="1" x14ac:dyDescent="0.3">
      <c r="A2" s="146" t="s">
        <v>59</v>
      </c>
      <c r="B2" s="147"/>
      <c r="C2" s="147"/>
      <c r="D2" s="147"/>
      <c r="E2" s="147"/>
      <c r="F2" s="147"/>
      <c r="G2" s="147"/>
      <c r="H2" s="147"/>
      <c r="I2" s="147"/>
      <c r="J2" s="148"/>
    </row>
    <row r="3" spans="1:10" x14ac:dyDescent="0.25">
      <c r="A3" s="69" t="s">
        <v>35</v>
      </c>
      <c r="B3" s="66"/>
      <c r="C3" s="67">
        <v>101</v>
      </c>
      <c r="D3" s="66"/>
      <c r="E3" s="68"/>
      <c r="F3" s="66"/>
      <c r="G3" s="68"/>
      <c r="H3" s="74" t="s">
        <v>18</v>
      </c>
      <c r="I3" s="96">
        <v>25250</v>
      </c>
      <c r="J3" s="94"/>
    </row>
    <row r="4" spans="1:10" x14ac:dyDescent="0.25">
      <c r="A4" s="70" t="s">
        <v>36</v>
      </c>
      <c r="B4" s="29"/>
      <c r="C4" s="28"/>
      <c r="D4" s="29"/>
      <c r="E4" s="28"/>
      <c r="F4" s="29"/>
      <c r="G4" s="37">
        <v>159</v>
      </c>
      <c r="H4" s="75" t="s">
        <v>18</v>
      </c>
      <c r="I4" s="97">
        <v>39750</v>
      </c>
      <c r="J4" s="19"/>
    </row>
    <row r="5" spans="1:10" x14ac:dyDescent="0.25">
      <c r="A5" s="70" t="s">
        <v>2</v>
      </c>
      <c r="B5" s="29"/>
      <c r="C5" s="28"/>
      <c r="D5" s="29"/>
      <c r="E5" s="4">
        <v>17301</v>
      </c>
      <c r="F5" s="38"/>
      <c r="G5" s="39"/>
      <c r="H5" s="75" t="s">
        <v>18</v>
      </c>
      <c r="I5" s="97">
        <v>10381</v>
      </c>
      <c r="J5" s="19"/>
    </row>
    <row r="6" spans="1:10" x14ac:dyDescent="0.25">
      <c r="A6" s="70" t="s">
        <v>3</v>
      </c>
      <c r="B6" s="29"/>
      <c r="C6" s="28"/>
      <c r="D6" s="10">
        <v>34880</v>
      </c>
      <c r="E6" s="4">
        <v>22945</v>
      </c>
      <c r="F6" s="38"/>
      <c r="G6" s="39"/>
      <c r="H6" s="75" t="s">
        <v>18</v>
      </c>
      <c r="I6" s="97">
        <v>6976</v>
      </c>
      <c r="J6" s="18"/>
    </row>
    <row r="7" spans="1:10" ht="15" customHeight="1" x14ac:dyDescent="0.25">
      <c r="A7" s="70" t="s">
        <v>4</v>
      </c>
      <c r="B7" s="38"/>
      <c r="C7" s="39"/>
      <c r="D7" s="38"/>
      <c r="E7" s="47">
        <v>7200</v>
      </c>
      <c r="F7" s="38"/>
      <c r="G7" s="39"/>
      <c r="H7" s="76" t="s">
        <v>18</v>
      </c>
      <c r="I7" s="92">
        <v>1440</v>
      </c>
      <c r="J7" s="19" t="s">
        <v>37</v>
      </c>
    </row>
    <row r="8" spans="1:10" x14ac:dyDescent="0.25">
      <c r="A8" s="5" t="s">
        <v>5</v>
      </c>
      <c r="B8" s="29"/>
      <c r="C8" s="48"/>
      <c r="D8" s="29"/>
      <c r="E8" s="4">
        <v>12015</v>
      </c>
      <c r="F8" s="40"/>
      <c r="G8" s="41"/>
      <c r="H8" s="75" t="s">
        <v>18</v>
      </c>
      <c r="I8" s="98">
        <v>1202</v>
      </c>
      <c r="J8" s="95"/>
    </row>
    <row r="9" spans="1:10" x14ac:dyDescent="0.25">
      <c r="A9" s="71" t="s">
        <v>6</v>
      </c>
      <c r="B9" s="25"/>
      <c r="C9" s="26"/>
      <c r="D9" s="22"/>
      <c r="E9" s="23"/>
      <c r="F9" s="25"/>
      <c r="G9" s="42">
        <v>89</v>
      </c>
      <c r="H9" s="75" t="s">
        <v>18</v>
      </c>
      <c r="I9" s="98">
        <v>22250</v>
      </c>
      <c r="J9" s="91"/>
    </row>
    <row r="10" spans="1:10" x14ac:dyDescent="0.25">
      <c r="A10" s="5" t="s">
        <v>7</v>
      </c>
      <c r="B10" s="29"/>
      <c r="C10" s="28"/>
      <c r="D10" s="22"/>
      <c r="E10" s="23"/>
      <c r="F10" s="29"/>
      <c r="G10" s="37">
        <v>36</v>
      </c>
      <c r="H10" s="75" t="s">
        <v>18</v>
      </c>
      <c r="I10" s="98">
        <v>9000</v>
      </c>
      <c r="J10" s="91"/>
    </row>
    <row r="11" spans="1:10" x14ac:dyDescent="0.25">
      <c r="A11" s="5" t="s">
        <v>8</v>
      </c>
      <c r="B11" s="29"/>
      <c r="C11" s="28"/>
      <c r="D11" s="25"/>
      <c r="E11" s="6">
        <v>2443</v>
      </c>
      <c r="F11" s="40"/>
      <c r="G11" s="41"/>
      <c r="H11" s="75" t="s">
        <v>18</v>
      </c>
      <c r="I11" s="98">
        <v>1465.8</v>
      </c>
      <c r="J11" s="91"/>
    </row>
    <row r="12" spans="1:10" x14ac:dyDescent="0.25">
      <c r="A12" s="72" t="s">
        <v>9</v>
      </c>
      <c r="B12" s="49"/>
      <c r="C12" s="50"/>
      <c r="D12" s="24"/>
      <c r="E12" s="7">
        <v>7524</v>
      </c>
      <c r="F12" s="43"/>
      <c r="G12" s="44"/>
      <c r="H12" s="77" t="s">
        <v>18</v>
      </c>
      <c r="I12" s="138">
        <v>4514.3999999999996</v>
      </c>
      <c r="J12" s="91"/>
    </row>
    <row r="13" spans="1:10" x14ac:dyDescent="0.25">
      <c r="A13" s="71" t="s">
        <v>10</v>
      </c>
      <c r="B13" s="25"/>
      <c r="C13" s="26"/>
      <c r="D13" s="25"/>
      <c r="E13" s="6">
        <v>57639</v>
      </c>
      <c r="F13" s="22"/>
      <c r="G13" s="23"/>
      <c r="H13" s="75" t="s">
        <v>18</v>
      </c>
      <c r="I13" s="98">
        <v>5763.9</v>
      </c>
      <c r="J13" s="91"/>
    </row>
    <row r="14" spans="1:10" x14ac:dyDescent="0.25">
      <c r="A14" s="15" t="s">
        <v>17</v>
      </c>
      <c r="B14" s="20"/>
      <c r="C14" s="51">
        <v>264</v>
      </c>
      <c r="D14" s="20"/>
      <c r="E14" s="21"/>
      <c r="F14" s="20"/>
      <c r="G14" s="21"/>
      <c r="H14" s="78" t="s">
        <v>18</v>
      </c>
      <c r="I14" s="92">
        <v>66000</v>
      </c>
      <c r="J14" s="19"/>
    </row>
    <row r="15" spans="1:10" x14ac:dyDescent="0.25">
      <c r="A15" s="15" t="s">
        <v>19</v>
      </c>
      <c r="B15" s="20"/>
      <c r="C15" s="51">
        <v>350</v>
      </c>
      <c r="D15" s="20"/>
      <c r="E15" s="21"/>
      <c r="F15" s="20"/>
      <c r="G15" s="21"/>
      <c r="H15" s="78" t="s">
        <v>18</v>
      </c>
      <c r="I15" s="92">
        <v>87500</v>
      </c>
      <c r="J15" s="19"/>
    </row>
    <row r="16" spans="1:10" x14ac:dyDescent="0.25">
      <c r="A16" s="15" t="s">
        <v>20</v>
      </c>
      <c r="B16" s="20"/>
      <c r="C16" s="21"/>
      <c r="D16" s="20"/>
      <c r="E16" s="8">
        <v>8234</v>
      </c>
      <c r="F16" s="20"/>
      <c r="G16" s="21"/>
      <c r="H16" s="78" t="s">
        <v>18</v>
      </c>
      <c r="I16" s="92">
        <v>1647</v>
      </c>
      <c r="J16" s="19" t="s">
        <v>92</v>
      </c>
    </row>
    <row r="17" spans="1:10" x14ac:dyDescent="0.25">
      <c r="A17" s="71" t="s">
        <v>91</v>
      </c>
      <c r="B17" s="20"/>
      <c r="C17" s="21"/>
      <c r="D17" s="20"/>
      <c r="E17" s="8">
        <v>1952</v>
      </c>
      <c r="F17" s="20"/>
      <c r="G17" s="21"/>
      <c r="H17" s="78" t="s">
        <v>18</v>
      </c>
      <c r="I17" s="92">
        <v>195</v>
      </c>
      <c r="J17" s="19" t="s">
        <v>61</v>
      </c>
    </row>
    <row r="18" spans="1:10" x14ac:dyDescent="0.25">
      <c r="A18" s="15" t="s">
        <v>21</v>
      </c>
      <c r="B18" s="20"/>
      <c r="C18" s="51">
        <v>120</v>
      </c>
      <c r="D18" s="20"/>
      <c r="E18" s="21"/>
      <c r="F18" s="20"/>
      <c r="G18" s="21"/>
      <c r="H18" s="78" t="s">
        <v>18</v>
      </c>
      <c r="I18" s="92">
        <v>30000</v>
      </c>
      <c r="J18" s="19" t="s">
        <v>61</v>
      </c>
    </row>
    <row r="19" spans="1:10" x14ac:dyDescent="0.25">
      <c r="A19" s="15" t="s">
        <v>22</v>
      </c>
      <c r="B19" s="52">
        <v>51</v>
      </c>
      <c r="C19" s="51">
        <v>27</v>
      </c>
      <c r="D19" s="20"/>
      <c r="E19" s="21"/>
      <c r="F19" s="20"/>
      <c r="G19" s="21"/>
      <c r="H19" s="78" t="s">
        <v>18</v>
      </c>
      <c r="I19" s="92">
        <v>6750</v>
      </c>
      <c r="J19" s="19"/>
    </row>
    <row r="20" spans="1:10" x14ac:dyDescent="0.25">
      <c r="A20" s="15" t="s">
        <v>23</v>
      </c>
      <c r="B20" s="20"/>
      <c r="C20" s="51">
        <v>4</v>
      </c>
      <c r="D20" s="20"/>
      <c r="E20" s="21"/>
      <c r="F20" s="20"/>
      <c r="G20" s="21"/>
      <c r="H20" s="78" t="s">
        <v>18</v>
      </c>
      <c r="I20" s="92">
        <v>1000</v>
      </c>
      <c r="J20" s="19"/>
    </row>
    <row r="21" spans="1:10" x14ac:dyDescent="0.25">
      <c r="A21" s="15" t="s">
        <v>27</v>
      </c>
      <c r="B21" s="20"/>
      <c r="C21" s="51">
        <v>62</v>
      </c>
      <c r="D21" s="20"/>
      <c r="E21" s="21"/>
      <c r="F21" s="20"/>
      <c r="G21" s="21"/>
      <c r="H21" s="78" t="s">
        <v>18</v>
      </c>
      <c r="I21" s="92">
        <v>15500</v>
      </c>
      <c r="J21" s="19"/>
    </row>
    <row r="22" spans="1:10" x14ac:dyDescent="0.25">
      <c r="A22" s="15" t="s">
        <v>28</v>
      </c>
      <c r="B22" s="52">
        <v>213</v>
      </c>
      <c r="C22" s="51">
        <v>24</v>
      </c>
      <c r="D22" s="20"/>
      <c r="E22" s="21"/>
      <c r="F22" s="20"/>
      <c r="G22" s="21"/>
      <c r="H22" s="78" t="s">
        <v>18</v>
      </c>
      <c r="I22" s="92">
        <v>6000</v>
      </c>
      <c r="J22" s="19"/>
    </row>
    <row r="23" spans="1:10" x14ac:dyDescent="0.25">
      <c r="A23" s="15" t="s">
        <v>29</v>
      </c>
      <c r="B23" s="20"/>
      <c r="C23" s="51">
        <v>24</v>
      </c>
      <c r="D23" s="20"/>
      <c r="E23" s="21"/>
      <c r="F23" s="20"/>
      <c r="G23" s="21"/>
      <c r="H23" s="78" t="s">
        <v>18</v>
      </c>
      <c r="I23" s="92">
        <v>6000</v>
      </c>
      <c r="J23" s="19"/>
    </row>
    <row r="24" spans="1:10" x14ac:dyDescent="0.25">
      <c r="A24" s="15" t="s">
        <v>30</v>
      </c>
      <c r="B24" s="20"/>
      <c r="C24" s="51">
        <v>6</v>
      </c>
      <c r="D24" s="20"/>
      <c r="E24" s="21"/>
      <c r="F24" s="20"/>
      <c r="G24" s="21"/>
      <c r="H24" s="78" t="s">
        <v>18</v>
      </c>
      <c r="I24" s="92">
        <v>1500</v>
      </c>
      <c r="J24" s="19"/>
    </row>
    <row r="25" spans="1:10" x14ac:dyDescent="0.25">
      <c r="A25" s="15" t="s">
        <v>31</v>
      </c>
      <c r="B25" s="20"/>
      <c r="C25" s="21"/>
      <c r="D25" s="20"/>
      <c r="E25" s="8">
        <v>4394</v>
      </c>
      <c r="F25" s="20"/>
      <c r="G25" s="21"/>
      <c r="H25" s="78" t="s">
        <v>18</v>
      </c>
      <c r="I25" s="92">
        <v>879</v>
      </c>
      <c r="J25" s="19"/>
    </row>
    <row r="26" spans="1:10" ht="15.75" thickBot="1" x14ac:dyDescent="0.3">
      <c r="A26" s="73" t="s">
        <v>32</v>
      </c>
      <c r="B26" s="45"/>
      <c r="C26" s="53">
        <v>24</v>
      </c>
      <c r="D26" s="45"/>
      <c r="E26" s="46"/>
      <c r="F26" s="45"/>
      <c r="G26" s="46"/>
      <c r="H26" s="79" t="s">
        <v>18</v>
      </c>
      <c r="I26" s="93">
        <v>6000</v>
      </c>
      <c r="J26" s="19"/>
    </row>
    <row r="27" spans="1:10" ht="15.75" thickBot="1" x14ac:dyDescent="0.3">
      <c r="A27" s="80"/>
      <c r="B27" s="3"/>
      <c r="C27" s="3"/>
      <c r="D27" s="3"/>
      <c r="E27" s="3"/>
      <c r="F27" s="3"/>
      <c r="G27" s="3"/>
      <c r="H27" s="3"/>
      <c r="I27" s="33">
        <f>SUM(I3:I26)</f>
        <v>356964.1</v>
      </c>
      <c r="J27" s="18"/>
    </row>
    <row r="28" spans="1:10" ht="15.75" thickBot="1" x14ac:dyDescent="0.3">
      <c r="A28" s="156" t="s">
        <v>58</v>
      </c>
      <c r="B28" s="157"/>
      <c r="C28" s="157"/>
      <c r="D28" s="157"/>
      <c r="E28" s="157"/>
      <c r="F28" s="157"/>
      <c r="G28" s="157"/>
      <c r="H28" s="157"/>
      <c r="I28" s="157"/>
      <c r="J28" s="158"/>
    </row>
    <row r="29" spans="1:10" x14ac:dyDescent="0.25">
      <c r="A29" s="86" t="s">
        <v>16</v>
      </c>
      <c r="B29" s="81">
        <v>55</v>
      </c>
      <c r="C29" s="62"/>
      <c r="D29" s="82"/>
      <c r="E29" s="62"/>
      <c r="F29" s="83"/>
      <c r="G29" s="84"/>
      <c r="H29" s="88" t="s">
        <v>25</v>
      </c>
      <c r="I29" s="139">
        <v>13750</v>
      </c>
      <c r="J29" s="90" t="s">
        <v>38</v>
      </c>
    </row>
    <row r="30" spans="1:10" x14ac:dyDescent="0.25">
      <c r="A30" s="15" t="s">
        <v>24</v>
      </c>
      <c r="B30" s="52">
        <v>33</v>
      </c>
      <c r="C30" s="21"/>
      <c r="D30" s="20"/>
      <c r="E30" s="21"/>
      <c r="F30" s="20"/>
      <c r="G30" s="21"/>
      <c r="H30" s="78" t="s">
        <v>25</v>
      </c>
      <c r="I30" s="92">
        <v>8250</v>
      </c>
      <c r="J30" s="19" t="s">
        <v>39</v>
      </c>
    </row>
    <row r="31" spans="1:10" x14ac:dyDescent="0.25">
      <c r="A31" s="15" t="s">
        <v>26</v>
      </c>
      <c r="B31" s="20"/>
      <c r="C31" s="51">
        <v>42</v>
      </c>
      <c r="D31" s="20"/>
      <c r="E31" s="21"/>
      <c r="F31" s="20"/>
      <c r="G31" s="21"/>
      <c r="H31" s="78" t="s">
        <v>25</v>
      </c>
      <c r="I31" s="92">
        <v>10500</v>
      </c>
      <c r="J31" s="19" t="s">
        <v>39</v>
      </c>
    </row>
    <row r="32" spans="1:10" x14ac:dyDescent="0.25">
      <c r="A32" s="15" t="s">
        <v>11</v>
      </c>
      <c r="B32" s="56">
        <v>86</v>
      </c>
      <c r="C32" s="21"/>
      <c r="D32" s="20"/>
      <c r="E32" s="21"/>
      <c r="F32" s="20"/>
      <c r="G32" s="21"/>
      <c r="H32" s="78" t="s">
        <v>25</v>
      </c>
      <c r="I32" s="92">
        <v>21500</v>
      </c>
      <c r="J32" s="19"/>
    </row>
    <row r="33" spans="1:10" x14ac:dyDescent="0.25">
      <c r="A33" s="15" t="s">
        <v>33</v>
      </c>
      <c r="B33" s="56">
        <v>112</v>
      </c>
      <c r="C33" s="27"/>
      <c r="D33" s="20"/>
      <c r="E33" s="21"/>
      <c r="F33" s="20"/>
      <c r="G33" s="21"/>
      <c r="H33" s="78" t="s">
        <v>25</v>
      </c>
      <c r="I33" s="92">
        <v>28000</v>
      </c>
      <c r="J33" s="19"/>
    </row>
    <row r="34" spans="1:10" x14ac:dyDescent="0.25">
      <c r="A34" s="15" t="s">
        <v>70</v>
      </c>
      <c r="B34" s="56">
        <v>57</v>
      </c>
      <c r="C34" s="57"/>
      <c r="D34" s="20"/>
      <c r="E34" s="21"/>
      <c r="F34" s="20"/>
      <c r="G34" s="21"/>
      <c r="H34" s="78" t="s">
        <v>25</v>
      </c>
      <c r="I34" s="92">
        <v>14250</v>
      </c>
      <c r="J34" s="19" t="s">
        <v>40</v>
      </c>
    </row>
    <row r="35" spans="1:10" x14ac:dyDescent="0.25">
      <c r="A35" s="5" t="s">
        <v>14</v>
      </c>
      <c r="B35" s="58">
        <v>25</v>
      </c>
      <c r="C35" s="28"/>
      <c r="D35" s="25"/>
      <c r="E35" s="26"/>
      <c r="F35" s="40"/>
      <c r="G35" s="41"/>
      <c r="H35" s="89" t="s">
        <v>25</v>
      </c>
      <c r="I35" s="98">
        <v>6250</v>
      </c>
      <c r="J35" s="91" t="s">
        <v>40</v>
      </c>
    </row>
    <row r="36" spans="1:10" x14ac:dyDescent="0.25">
      <c r="A36" s="15" t="s">
        <v>41</v>
      </c>
      <c r="B36" s="56">
        <v>144</v>
      </c>
      <c r="C36" s="57"/>
      <c r="D36" s="9">
        <v>4727</v>
      </c>
      <c r="E36" s="21"/>
      <c r="F36" s="20"/>
      <c r="G36" s="21"/>
      <c r="H36" s="78" t="s">
        <v>25</v>
      </c>
      <c r="I36" s="92">
        <v>38836</v>
      </c>
      <c r="J36" s="19" t="s">
        <v>42</v>
      </c>
    </row>
    <row r="37" spans="1:10" ht="15.75" thickBot="1" x14ac:dyDescent="0.3">
      <c r="A37" s="73" t="s">
        <v>43</v>
      </c>
      <c r="B37" s="59">
        <v>97</v>
      </c>
      <c r="C37" s="60"/>
      <c r="D37" s="45"/>
      <c r="E37" s="46"/>
      <c r="F37" s="45"/>
      <c r="G37" s="46"/>
      <c r="H37" s="79" t="s">
        <v>25</v>
      </c>
      <c r="I37" s="93">
        <v>24250</v>
      </c>
      <c r="J37" s="19" t="s">
        <v>40</v>
      </c>
    </row>
    <row r="38" spans="1:10" ht="15.75" thickBot="1" x14ac:dyDescent="0.3">
      <c r="A38" s="85"/>
      <c r="B38" s="54"/>
      <c r="C38" s="55"/>
      <c r="D38" s="54"/>
      <c r="E38" s="54"/>
      <c r="F38" s="54"/>
      <c r="G38" s="54"/>
      <c r="H38" s="87"/>
      <c r="I38" s="32">
        <f>SUM(I29:I37)</f>
        <v>165586</v>
      </c>
      <c r="J38" s="18"/>
    </row>
    <row r="39" spans="1:10" ht="15.75" thickBot="1" x14ac:dyDescent="0.3">
      <c r="A39" s="156" t="s">
        <v>57</v>
      </c>
      <c r="B39" s="157"/>
      <c r="C39" s="157"/>
      <c r="D39" s="157"/>
      <c r="E39" s="157"/>
      <c r="F39" s="157"/>
      <c r="G39" s="157"/>
      <c r="H39" s="157"/>
      <c r="I39" s="157"/>
      <c r="J39" s="158"/>
    </row>
    <row r="40" spans="1:10" x14ac:dyDescent="0.25">
      <c r="A40" s="103" t="s">
        <v>44</v>
      </c>
      <c r="B40" s="99"/>
      <c r="C40" s="48"/>
      <c r="D40" s="100">
        <v>5400</v>
      </c>
      <c r="E40" s="48"/>
      <c r="F40" s="101"/>
      <c r="G40" s="102"/>
      <c r="H40" s="104" t="s">
        <v>45</v>
      </c>
      <c r="I40" s="140">
        <v>3240</v>
      </c>
      <c r="J40" s="95" t="s">
        <v>46</v>
      </c>
    </row>
    <row r="41" spans="1:10" x14ac:dyDescent="0.25">
      <c r="A41" s="5" t="s">
        <v>13</v>
      </c>
      <c r="B41" s="29"/>
      <c r="C41" s="28"/>
      <c r="D41" s="10">
        <v>5565</v>
      </c>
      <c r="E41" s="28"/>
      <c r="F41" s="40"/>
      <c r="G41" s="41"/>
      <c r="H41" s="89" t="s">
        <v>45</v>
      </c>
      <c r="I41" s="98">
        <v>1113</v>
      </c>
      <c r="J41" s="91" t="s">
        <v>47</v>
      </c>
    </row>
    <row r="42" spans="1:10" x14ac:dyDescent="0.25">
      <c r="A42" s="5" t="s">
        <v>48</v>
      </c>
      <c r="B42" s="29"/>
      <c r="C42" s="28"/>
      <c r="D42" s="10">
        <v>162500</v>
      </c>
      <c r="E42" s="28"/>
      <c r="F42" s="40"/>
      <c r="G42" s="41"/>
      <c r="H42" s="89" t="s">
        <v>45</v>
      </c>
      <c r="I42" s="98">
        <v>16250</v>
      </c>
      <c r="J42" s="91" t="s">
        <v>49</v>
      </c>
    </row>
    <row r="43" spans="1:10" x14ac:dyDescent="0.25">
      <c r="A43" s="5" t="s">
        <v>15</v>
      </c>
      <c r="B43" s="58">
        <v>334</v>
      </c>
      <c r="C43" s="28"/>
      <c r="D43" s="29"/>
      <c r="E43" s="28"/>
      <c r="F43" s="40"/>
      <c r="G43" s="41"/>
      <c r="H43" s="89" t="s">
        <v>45</v>
      </c>
      <c r="I43" s="98">
        <v>83500</v>
      </c>
      <c r="J43" s="91" t="s">
        <v>50</v>
      </c>
    </row>
    <row r="44" spans="1:10" x14ac:dyDescent="0.25">
      <c r="A44" s="16" t="s">
        <v>51</v>
      </c>
      <c r="B44" s="61">
        <v>48</v>
      </c>
      <c r="C44" s="62"/>
      <c r="D44" s="30"/>
      <c r="E44" s="31"/>
      <c r="F44" s="64"/>
      <c r="G44" s="65"/>
      <c r="H44" s="89" t="s">
        <v>45</v>
      </c>
      <c r="I44" s="98">
        <f>SUM(B44*250)</f>
        <v>12000</v>
      </c>
      <c r="J44" s="91"/>
    </row>
    <row r="45" spans="1:10" ht="26.25" x14ac:dyDescent="0.25">
      <c r="A45" s="15" t="s">
        <v>34</v>
      </c>
      <c r="B45" s="52">
        <v>70</v>
      </c>
      <c r="C45" s="21"/>
      <c r="D45" s="20"/>
      <c r="E45" s="21"/>
      <c r="F45" s="20"/>
      <c r="G45" s="21"/>
      <c r="H45" s="78" t="s">
        <v>52</v>
      </c>
      <c r="I45" s="92">
        <v>17500</v>
      </c>
      <c r="J45" s="19" t="s">
        <v>88</v>
      </c>
    </row>
    <row r="46" spans="1:10" ht="15.75" thickBot="1" x14ac:dyDescent="0.3">
      <c r="A46" s="73" t="s">
        <v>12</v>
      </c>
      <c r="B46" s="45"/>
      <c r="C46" s="46"/>
      <c r="D46" s="63">
        <v>19568</v>
      </c>
      <c r="E46" s="46"/>
      <c r="F46" s="45"/>
      <c r="G46" s="46"/>
      <c r="H46" s="79" t="s">
        <v>45</v>
      </c>
      <c r="I46" s="93">
        <v>38466</v>
      </c>
      <c r="J46" s="19" t="s">
        <v>49</v>
      </c>
    </row>
    <row r="47" spans="1:10" ht="15.75" thickBot="1" x14ac:dyDescent="0.3">
      <c r="A47" s="17"/>
      <c r="B47" s="3"/>
      <c r="C47" s="3"/>
      <c r="D47" s="3"/>
      <c r="E47" s="3"/>
      <c r="F47" s="3"/>
      <c r="G47" s="3"/>
      <c r="H47" s="3"/>
      <c r="I47" s="32">
        <f>SUM(I40:I46)</f>
        <v>172069</v>
      </c>
      <c r="J47" s="1"/>
    </row>
    <row r="48" spans="1:10" ht="15.75" thickBot="1" x14ac:dyDescent="0.3">
      <c r="A48" s="149" t="s">
        <v>60</v>
      </c>
      <c r="B48" s="150"/>
      <c r="C48" s="150"/>
      <c r="D48" s="150"/>
      <c r="E48" s="150"/>
      <c r="F48" s="150"/>
      <c r="G48" s="150"/>
      <c r="H48" s="150"/>
      <c r="I48" s="150"/>
      <c r="J48" s="151"/>
    </row>
    <row r="49" spans="1:10" x14ac:dyDescent="0.25">
      <c r="A49" s="69" t="s">
        <v>61</v>
      </c>
      <c r="B49" s="110"/>
      <c r="C49" s="111"/>
      <c r="D49" s="111"/>
      <c r="E49" s="111"/>
      <c r="F49" s="111"/>
      <c r="G49" s="111"/>
      <c r="H49" s="112"/>
      <c r="I49" s="108">
        <v>214658</v>
      </c>
      <c r="J49" s="106" t="s">
        <v>98</v>
      </c>
    </row>
    <row r="50" spans="1:10" ht="15.75" thickBot="1" x14ac:dyDescent="0.3">
      <c r="A50" s="105" t="s">
        <v>62</v>
      </c>
      <c r="B50" s="113"/>
      <c r="C50" s="114"/>
      <c r="D50" s="114"/>
      <c r="E50" s="114"/>
      <c r="F50" s="114"/>
      <c r="G50" s="114"/>
      <c r="H50" s="115"/>
      <c r="I50" s="109">
        <v>80000</v>
      </c>
      <c r="J50" s="107"/>
    </row>
    <row r="51" spans="1:10" ht="15.75" thickBot="1" x14ac:dyDescent="0.3">
      <c r="A51" s="17"/>
      <c r="B51" s="3"/>
      <c r="C51" s="3"/>
      <c r="D51" s="3"/>
      <c r="E51" s="3"/>
      <c r="F51" s="3"/>
      <c r="G51" s="3"/>
      <c r="H51" s="3"/>
      <c r="I51" s="33">
        <f>SUM(I49:I50)</f>
        <v>294658</v>
      </c>
      <c r="J51" s="1"/>
    </row>
    <row r="52" spans="1:10" ht="15.75" thickBot="1" x14ac:dyDescent="0.3">
      <c r="A52" s="149" t="s">
        <v>56</v>
      </c>
      <c r="B52" s="150"/>
      <c r="C52" s="150"/>
      <c r="D52" s="150"/>
      <c r="E52" s="150"/>
      <c r="F52" s="150"/>
      <c r="G52" s="150"/>
      <c r="H52" s="150"/>
      <c r="I52" s="150"/>
      <c r="J52" s="151"/>
    </row>
    <row r="53" spans="1:10" x14ac:dyDescent="0.25">
      <c r="A53" s="69" t="s">
        <v>53</v>
      </c>
      <c r="B53" s="110"/>
      <c r="C53" s="111"/>
      <c r="D53" s="111"/>
      <c r="E53" s="111"/>
      <c r="F53" s="111"/>
      <c r="G53" s="111"/>
      <c r="H53" s="112"/>
      <c r="I53" s="108">
        <v>57000</v>
      </c>
      <c r="J53" s="106" t="s">
        <v>89</v>
      </c>
    </row>
    <row r="54" spans="1:10" ht="15.75" thickBot="1" x14ac:dyDescent="0.3">
      <c r="A54" s="105" t="s">
        <v>63</v>
      </c>
      <c r="B54" s="113"/>
      <c r="C54" s="114"/>
      <c r="D54" s="114"/>
      <c r="E54" s="114"/>
      <c r="F54" s="114"/>
      <c r="G54" s="114"/>
      <c r="H54" s="115"/>
      <c r="I54" s="109">
        <v>6500</v>
      </c>
      <c r="J54" s="107" t="s">
        <v>97</v>
      </c>
    </row>
    <row r="55" spans="1:10" ht="15.75" thickBot="1" x14ac:dyDescent="0.3">
      <c r="A55" s="13"/>
      <c r="B55" s="3"/>
      <c r="C55" s="3"/>
      <c r="D55" s="3"/>
      <c r="E55" s="3"/>
      <c r="F55" s="3"/>
      <c r="G55" s="3"/>
      <c r="H55" s="3"/>
      <c r="I55" s="33">
        <f>SUM(I53:I54)</f>
        <v>63500</v>
      </c>
      <c r="J55" s="1"/>
    </row>
    <row r="56" spans="1:10" ht="15.75" thickBot="1" x14ac:dyDescent="0.3">
      <c r="A56" s="152" t="s">
        <v>90</v>
      </c>
      <c r="B56" s="153"/>
      <c r="C56" s="153"/>
      <c r="D56" s="153"/>
      <c r="E56" s="153"/>
      <c r="F56" s="153"/>
      <c r="G56" s="153"/>
      <c r="H56" s="153"/>
      <c r="I56" s="153"/>
      <c r="J56" s="154"/>
    </row>
    <row r="57" spans="1:10" x14ac:dyDescent="0.25">
      <c r="A57" s="116" t="s">
        <v>64</v>
      </c>
      <c r="B57" s="119"/>
      <c r="C57" s="120"/>
      <c r="D57" s="127">
        <v>6120</v>
      </c>
      <c r="E57" s="120"/>
      <c r="F57" s="119"/>
      <c r="G57" s="120"/>
      <c r="H57" s="130"/>
      <c r="I57" s="108">
        <v>612</v>
      </c>
      <c r="J57" s="133"/>
    </row>
    <row r="58" spans="1:10" x14ac:dyDescent="0.25">
      <c r="A58" s="117" t="s">
        <v>65</v>
      </c>
      <c r="B58" s="121"/>
      <c r="C58" s="122"/>
      <c r="D58" s="128">
        <v>541227</v>
      </c>
      <c r="E58" s="122"/>
      <c r="F58" s="121"/>
      <c r="G58" s="122"/>
      <c r="H58" s="131"/>
      <c r="I58" s="135">
        <v>54123</v>
      </c>
      <c r="J58" s="134"/>
    </row>
    <row r="59" spans="1:10" x14ac:dyDescent="0.25">
      <c r="A59" s="117" t="s">
        <v>66</v>
      </c>
      <c r="B59" s="123">
        <v>252</v>
      </c>
      <c r="C59" s="122"/>
      <c r="D59" s="121"/>
      <c r="E59" s="122"/>
      <c r="F59" s="121"/>
      <c r="G59" s="122"/>
      <c r="H59" s="131"/>
      <c r="I59" s="136">
        <v>135000</v>
      </c>
      <c r="J59" s="134"/>
    </row>
    <row r="60" spans="1:10" x14ac:dyDescent="0.25">
      <c r="A60" s="117" t="s">
        <v>67</v>
      </c>
      <c r="B60" s="123">
        <v>110</v>
      </c>
      <c r="C60" s="122"/>
      <c r="D60" s="121"/>
      <c r="E60" s="122"/>
      <c r="F60" s="121"/>
      <c r="G60" s="122"/>
      <c r="H60" s="131"/>
      <c r="I60" s="135">
        <v>27250</v>
      </c>
      <c r="J60" s="134"/>
    </row>
    <row r="61" spans="1:10" x14ac:dyDescent="0.25">
      <c r="A61" s="117" t="s">
        <v>68</v>
      </c>
      <c r="B61" s="123">
        <v>509</v>
      </c>
      <c r="C61" s="122"/>
      <c r="D61" s="128">
        <v>15564</v>
      </c>
      <c r="E61" s="122"/>
      <c r="F61" s="121"/>
      <c r="G61" s="122"/>
      <c r="H61" s="131"/>
      <c r="I61" s="135">
        <v>130363</v>
      </c>
      <c r="J61" s="134"/>
    </row>
    <row r="62" spans="1:10" x14ac:dyDescent="0.25">
      <c r="A62" s="117" t="s">
        <v>69</v>
      </c>
      <c r="B62" s="121"/>
      <c r="C62" s="122"/>
      <c r="D62" s="128">
        <v>13860</v>
      </c>
      <c r="E62" s="122"/>
      <c r="F62" s="121"/>
      <c r="G62" s="122"/>
      <c r="H62" s="131"/>
      <c r="I62" s="135">
        <v>1386</v>
      </c>
      <c r="J62" s="134"/>
    </row>
    <row r="63" spans="1:10" x14ac:dyDescent="0.25">
      <c r="A63" s="117" t="s">
        <v>71</v>
      </c>
      <c r="B63" s="123">
        <v>75</v>
      </c>
      <c r="C63" s="122"/>
      <c r="D63" s="121"/>
      <c r="E63" s="122"/>
      <c r="F63" s="121"/>
      <c r="G63" s="122"/>
      <c r="H63" s="131"/>
      <c r="I63" s="135">
        <v>18750</v>
      </c>
      <c r="J63" s="134"/>
    </row>
    <row r="64" spans="1:10" x14ac:dyDescent="0.25">
      <c r="A64" s="117" t="s">
        <v>72</v>
      </c>
      <c r="B64" s="121"/>
      <c r="C64" s="122"/>
      <c r="D64" s="128">
        <v>6600</v>
      </c>
      <c r="E64" s="122"/>
      <c r="F64" s="121"/>
      <c r="G64" s="122"/>
      <c r="H64" s="131"/>
      <c r="I64" s="135">
        <v>660</v>
      </c>
      <c r="J64" s="134"/>
    </row>
    <row r="65" spans="1:10" x14ac:dyDescent="0.25">
      <c r="A65" s="117" t="s">
        <v>73</v>
      </c>
      <c r="B65" s="123">
        <v>136</v>
      </c>
      <c r="C65" s="122"/>
      <c r="D65" s="121"/>
      <c r="E65" s="122"/>
      <c r="F65" s="121"/>
      <c r="G65" s="122"/>
      <c r="H65" s="131"/>
      <c r="I65" s="135">
        <v>34000</v>
      </c>
      <c r="J65" s="134"/>
    </row>
    <row r="66" spans="1:10" x14ac:dyDescent="0.25">
      <c r="A66" s="117" t="s">
        <v>74</v>
      </c>
      <c r="B66" s="123">
        <v>42</v>
      </c>
      <c r="C66" s="122"/>
      <c r="D66" s="121"/>
      <c r="E66" s="122"/>
      <c r="F66" s="121"/>
      <c r="G66" s="122"/>
      <c r="H66" s="131"/>
      <c r="I66" s="135">
        <v>12750</v>
      </c>
      <c r="J66" s="134"/>
    </row>
    <row r="67" spans="1:10" x14ac:dyDescent="0.25">
      <c r="A67" s="117" t="s">
        <v>75</v>
      </c>
      <c r="B67" s="123">
        <v>128</v>
      </c>
      <c r="C67" s="122"/>
      <c r="D67" s="121"/>
      <c r="E67" s="122"/>
      <c r="F67" s="121"/>
      <c r="G67" s="122"/>
      <c r="H67" s="131"/>
      <c r="I67" s="135">
        <v>32000</v>
      </c>
      <c r="J67" s="134"/>
    </row>
    <row r="68" spans="1:10" x14ac:dyDescent="0.25">
      <c r="A68" s="117" t="s">
        <v>76</v>
      </c>
      <c r="B68" s="121"/>
      <c r="C68" s="124"/>
      <c r="D68" s="128">
        <v>9900</v>
      </c>
      <c r="E68" s="122"/>
      <c r="F68" s="121"/>
      <c r="G68" s="122"/>
      <c r="H68" s="131"/>
      <c r="I68" s="135">
        <v>990</v>
      </c>
      <c r="J68" s="134"/>
    </row>
    <row r="69" spans="1:10" x14ac:dyDescent="0.25">
      <c r="A69" s="117" t="s">
        <v>77</v>
      </c>
      <c r="B69" s="121"/>
      <c r="C69" s="124"/>
      <c r="D69" s="128">
        <v>7735</v>
      </c>
      <c r="E69" s="122"/>
      <c r="F69" s="121"/>
      <c r="G69" s="122"/>
      <c r="H69" s="131"/>
      <c r="I69" s="135">
        <v>774</v>
      </c>
      <c r="J69" s="134"/>
    </row>
    <row r="70" spans="1:10" x14ac:dyDescent="0.25">
      <c r="A70" s="117" t="s">
        <v>78</v>
      </c>
      <c r="B70" s="121"/>
      <c r="C70" s="124"/>
      <c r="D70" s="128">
        <v>54000</v>
      </c>
      <c r="E70" s="122"/>
      <c r="F70" s="121"/>
      <c r="G70" s="122"/>
      <c r="H70" s="131"/>
      <c r="I70" s="135">
        <v>8100</v>
      </c>
      <c r="J70" s="134"/>
    </row>
    <row r="71" spans="1:10" x14ac:dyDescent="0.25">
      <c r="A71" s="117" t="s">
        <v>79</v>
      </c>
      <c r="B71" s="121"/>
      <c r="C71" s="124"/>
      <c r="D71" s="128">
        <v>3416</v>
      </c>
      <c r="E71" s="122"/>
      <c r="F71" s="121"/>
      <c r="G71" s="122"/>
      <c r="H71" s="131"/>
      <c r="I71" s="135">
        <v>342</v>
      </c>
      <c r="J71" s="134"/>
    </row>
    <row r="72" spans="1:10" x14ac:dyDescent="0.25">
      <c r="A72" s="117" t="s">
        <v>80</v>
      </c>
      <c r="B72" s="121"/>
      <c r="C72" s="124"/>
      <c r="D72" s="128">
        <v>5000</v>
      </c>
      <c r="E72" s="122"/>
      <c r="F72" s="121"/>
      <c r="G72" s="122"/>
      <c r="H72" s="131"/>
      <c r="I72" s="135">
        <v>500</v>
      </c>
      <c r="J72" s="134"/>
    </row>
    <row r="73" spans="1:10" x14ac:dyDescent="0.25">
      <c r="A73" s="117" t="s">
        <v>81</v>
      </c>
      <c r="B73" s="121"/>
      <c r="C73" s="122"/>
      <c r="D73" s="128">
        <v>4108</v>
      </c>
      <c r="E73" s="122"/>
      <c r="F73" s="121"/>
      <c r="G73" s="122"/>
      <c r="H73" s="131"/>
      <c r="I73" s="135">
        <v>411</v>
      </c>
      <c r="J73" s="134"/>
    </row>
    <row r="74" spans="1:10" ht="15.75" thickBot="1" x14ac:dyDescent="0.3">
      <c r="A74" s="118" t="s">
        <v>82</v>
      </c>
      <c r="B74" s="125">
        <v>141</v>
      </c>
      <c r="C74" s="126"/>
      <c r="D74" s="129"/>
      <c r="E74" s="126"/>
      <c r="F74" s="129"/>
      <c r="G74" s="126"/>
      <c r="H74" s="132"/>
      <c r="I74" s="109">
        <v>35250</v>
      </c>
      <c r="J74" s="134"/>
    </row>
    <row r="75" spans="1:10" x14ac:dyDescent="0.25">
      <c r="A75" s="13"/>
      <c r="B75" s="34"/>
      <c r="C75" s="34"/>
      <c r="D75" s="34"/>
      <c r="E75" s="34"/>
      <c r="F75" s="34"/>
      <c r="G75" s="34"/>
      <c r="H75" s="34"/>
      <c r="I75" s="33">
        <f>SUM(I57:I74)</f>
        <v>493261</v>
      </c>
      <c r="J75" s="35"/>
    </row>
    <row r="76" spans="1:10" ht="15.75" thickBot="1" x14ac:dyDescent="0.3">
      <c r="A76" s="13"/>
      <c r="B76" s="34"/>
      <c r="C76" s="34"/>
      <c r="D76" s="34"/>
      <c r="E76" s="34"/>
      <c r="F76" s="34"/>
      <c r="G76" s="34"/>
      <c r="H76" s="34"/>
      <c r="I76" s="34"/>
      <c r="J76" s="35"/>
    </row>
    <row r="77" spans="1:10" ht="15.75" thickBot="1" x14ac:dyDescent="0.3">
      <c r="A77" s="142" t="s">
        <v>84</v>
      </c>
      <c r="B77" s="143"/>
      <c r="C77" s="143"/>
      <c r="D77" s="143"/>
      <c r="E77" s="143"/>
      <c r="F77" s="143"/>
      <c r="G77" s="143"/>
      <c r="H77" s="144"/>
      <c r="I77" s="36">
        <f>SUM(I27,I38)</f>
        <v>522550.1</v>
      </c>
      <c r="J77" s="35"/>
    </row>
    <row r="78" spans="1:10" ht="15.75" thickBot="1" x14ac:dyDescent="0.3">
      <c r="A78" s="142" t="s">
        <v>85</v>
      </c>
      <c r="B78" s="143"/>
      <c r="C78" s="143"/>
      <c r="D78" s="143"/>
      <c r="E78" s="143"/>
      <c r="F78" s="143"/>
      <c r="G78" s="143"/>
      <c r="H78" s="144"/>
      <c r="I78" s="36">
        <f>SUM(I27,I38,I51)</f>
        <v>817208.1</v>
      </c>
      <c r="J78" s="35"/>
    </row>
    <row r="79" spans="1:10" ht="15.75" thickBot="1" x14ac:dyDescent="0.3">
      <c r="A79" s="142" t="s">
        <v>86</v>
      </c>
      <c r="B79" s="143"/>
      <c r="C79" s="143"/>
      <c r="D79" s="143"/>
      <c r="E79" s="143"/>
      <c r="F79" s="143"/>
      <c r="G79" s="143"/>
      <c r="H79" s="144"/>
      <c r="I79" s="36">
        <f>SUM(I55,I78)</f>
        <v>880708.1</v>
      </c>
      <c r="J79" s="35"/>
    </row>
    <row r="80" spans="1:10" ht="15.75" thickBot="1" x14ac:dyDescent="0.3">
      <c r="A80" s="155" t="s">
        <v>87</v>
      </c>
      <c r="B80" s="155"/>
      <c r="C80" s="155"/>
      <c r="D80" s="155"/>
      <c r="E80" s="155"/>
      <c r="F80" s="155"/>
      <c r="G80" s="155"/>
      <c r="H80" s="155"/>
      <c r="I80" s="36">
        <f>SUM(I79, I47)</f>
        <v>1052777.1000000001</v>
      </c>
      <c r="J80" s="12"/>
    </row>
    <row r="81" spans="1:10" ht="15.75" thickBot="1" x14ac:dyDescent="0.3">
      <c r="A81" s="142" t="s">
        <v>83</v>
      </c>
      <c r="B81" s="143"/>
      <c r="C81" s="143"/>
      <c r="D81" s="143"/>
      <c r="E81" s="143"/>
      <c r="F81" s="143"/>
      <c r="G81" s="143"/>
      <c r="H81" s="144"/>
      <c r="I81" s="36">
        <f>SUM(I27,I38,I47,I51,I55, I75)</f>
        <v>1546038.1</v>
      </c>
      <c r="J81" s="12"/>
    </row>
    <row r="82" spans="1:10" x14ac:dyDescent="0.25">
      <c r="A82" s="145"/>
      <c r="B82" s="145"/>
      <c r="C82" s="145"/>
      <c r="D82" s="145"/>
      <c r="E82" s="145"/>
      <c r="F82" s="145"/>
      <c r="G82" s="145"/>
      <c r="H82" s="145"/>
      <c r="I82" s="14"/>
      <c r="J82" s="12"/>
    </row>
    <row r="83" spans="1:10" x14ac:dyDescent="0.25">
      <c r="A83" s="11"/>
      <c r="B83" s="12"/>
      <c r="C83" s="12"/>
      <c r="D83" s="12"/>
      <c r="E83" s="12"/>
      <c r="F83" s="12"/>
      <c r="G83" s="12"/>
      <c r="H83" s="12"/>
      <c r="I83" s="14"/>
      <c r="J83" s="12"/>
    </row>
    <row r="84" spans="1:10" x14ac:dyDescent="0.25">
      <c r="A84" s="11"/>
      <c r="B84" s="12"/>
      <c r="C84" s="12"/>
      <c r="D84" s="12"/>
      <c r="E84" s="12"/>
      <c r="F84" s="12"/>
      <c r="G84" s="12"/>
      <c r="H84" s="12"/>
      <c r="I84" s="14"/>
      <c r="J84" s="12"/>
    </row>
  </sheetData>
  <mergeCells count="12">
    <mergeCell ref="A81:H81"/>
    <mergeCell ref="A82:H82"/>
    <mergeCell ref="A2:J2"/>
    <mergeCell ref="A52:J52"/>
    <mergeCell ref="A48:J48"/>
    <mergeCell ref="A56:J56"/>
    <mergeCell ref="A80:H80"/>
    <mergeCell ref="A77:H77"/>
    <mergeCell ref="A78:H78"/>
    <mergeCell ref="A79:H79"/>
    <mergeCell ref="A28:J28"/>
    <mergeCell ref="A39:J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Buckets Overview</vt:lpstr>
      <vt:lpstr>Bucket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Dara Sanders</dc:creator>
  <cp:lastModifiedBy>Dara Sanders</cp:lastModifiedBy>
  <dcterms:created xsi:type="dcterms:W3CDTF">2025-10-13T17:25:22Z</dcterms:created>
  <dcterms:modified xsi:type="dcterms:W3CDTF">2025-10-20T17:17:34Z</dcterms:modified>
</cp:coreProperties>
</file>